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計算表" sheetId="1" r:id="rId1"/>
    <sheet name="Sheet3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<sst xmlns="http://schemas.openxmlformats.org/spreadsheetml/2006/main" count="22" uniqueCount="21">
  <si>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Ｒ</t>
  </si>
  <si>
    <t>レーン</t>
  </si>
  <si>
    <t>Π＝</t>
  </si>
  <si>
    <t>曲走路の長さ（ｍ）</t>
  </si>
  <si>
    <t>５０ｍｍの縁石ありなら、「１」</t>
  </si>
  <si>
    <t>レーン幅（ｍ）</t>
  </si>
  <si>
    <t>半径＝</t>
  </si>
  <si>
    <t>θ</t>
  </si>
  <si>
    <t>ｒ</t>
  </si>
  <si>
    <t>ｒ’</t>
  </si>
  <si>
    <t>Ｋ</t>
  </si>
  <si>
    <t>ｈ</t>
  </si>
  <si>
    <t>ｈ’</t>
  </si>
  <si>
    <t>トラックのマークをＫｍずらすとき、直線で何ｍずらすとよいか。</t>
  </si>
  <si>
    <t>ｓ</t>
  </si>
  <si>
    <t>Ｆ</t>
  </si>
  <si>
    <t>ｍ</t>
  </si>
  <si>
    <t>ﾚｰﾝ幅×Π=</t>
  </si>
  <si>
    <t>ΔR</t>
  </si>
  <si>
    <t>ｽﾀｰﾄ</t>
  </si>
  <si>
    <t>※　Ｋ（円弧の長さ）の値を変えると、他の値の弦（ｈ、ｈ'）の長さを計算できます。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</si>
</sst>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"/>
    <numFmt numFmtId="179" formatCode="0.00000_);[Red]\(0.00000\)"/>
    <numFmt numFmtId="180" formatCode="0.0000000000000_);[Red]\(0.000000000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NumberFormat="1" applyAlignment="1" applyProtection="1">
      <alignment horizontal="left" vertical="center"/>
      <protection/>
    </xf>
    <xf numFmtId="176" fontId="0" fillId="0" borderId="11" xfId="0" applyNumberFormat="1" applyBorder="1" applyAlignment="1" applyProtection="1">
      <alignment vertical="center"/>
      <protection/>
    </xf>
    <xf numFmtId="178" fontId="0" fillId="0" borderId="12" xfId="0" applyNumberFormat="1" applyBorder="1" applyAlignment="1" applyProtection="1">
      <alignment vertical="center"/>
      <protection/>
    </xf>
    <xf numFmtId="176" fontId="0" fillId="0" borderId="12" xfId="0" applyNumberFormat="1" applyBorder="1" applyAlignment="1" applyProtection="1">
      <alignment vertical="center"/>
      <protection/>
    </xf>
    <xf numFmtId="176" fontId="0" fillId="0" borderId="13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176" fontId="3" fillId="33" borderId="16" xfId="0" applyNumberFormat="1" applyFont="1" applyFill="1" applyBorder="1" applyAlignment="1" applyProtection="1">
      <alignment vertical="center"/>
      <protection locked="0"/>
    </xf>
    <xf numFmtId="176" fontId="3" fillId="33" borderId="17" xfId="0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vertical="center"/>
      <protection/>
    </xf>
    <xf numFmtId="176" fontId="4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76" fontId="0" fillId="0" borderId="25" xfId="0" applyNumberFormat="1" applyBorder="1" applyAlignment="1" applyProtection="1">
      <alignment vertical="center"/>
      <protection/>
    </xf>
    <xf numFmtId="176" fontId="3" fillId="33" borderId="26" xfId="0" applyNumberFormat="1" applyFont="1" applyFill="1" applyBorder="1" applyAlignment="1" applyProtection="1">
      <alignment vertical="center"/>
      <protection locked="0"/>
    </xf>
    <xf numFmtId="178" fontId="0" fillId="0" borderId="27" xfId="0" applyNumberFormat="1" applyBorder="1" applyAlignment="1" applyProtection="1">
      <alignment vertical="center"/>
      <protection/>
    </xf>
    <xf numFmtId="176" fontId="0" fillId="0" borderId="27" xfId="0" applyNumberFormat="1" applyBorder="1" applyAlignment="1" applyProtection="1">
      <alignment vertical="center"/>
      <protection/>
    </xf>
    <xf numFmtId="176" fontId="0" fillId="0" borderId="28" xfId="0" applyNumberFormat="1" applyBorder="1" applyAlignment="1" applyProtection="1">
      <alignment vertical="center"/>
      <protection/>
    </xf>
    <xf numFmtId="176" fontId="4" fillId="0" borderId="29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176" fontId="0" fillId="0" borderId="31" xfId="0" applyNumberForma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27" xfId="0" applyNumberFormat="1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horizontal="right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vertical="center"/>
      <protection/>
    </xf>
    <xf numFmtId="176" fontId="7" fillId="0" borderId="36" xfId="0" applyNumberFormat="1" applyFont="1" applyBorder="1" applyAlignment="1" applyProtection="1">
      <alignment vertical="center"/>
      <protection/>
    </xf>
    <xf numFmtId="176" fontId="7" fillId="0" borderId="37" xfId="0" applyNumberFormat="1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176" fontId="7" fillId="0" borderId="39" xfId="0" applyNumberFormat="1" applyFont="1" applyBorder="1" applyAlignment="1" applyProtection="1">
      <alignment vertical="center"/>
      <protection/>
    </xf>
    <xf numFmtId="176" fontId="7" fillId="0" borderId="40" xfId="0" applyNumberFormat="1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vertical="center"/>
      <protection/>
    </xf>
    <xf numFmtId="176" fontId="7" fillId="0" borderId="42" xfId="0" applyNumberFormat="1" applyFont="1" applyBorder="1" applyAlignment="1" applyProtection="1">
      <alignment vertical="center"/>
      <protection/>
    </xf>
    <xf numFmtId="176" fontId="7" fillId="0" borderId="43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371475</xdr:colOff>
      <xdr:row>1</xdr:row>
      <xdr:rowOff>161925</xdr:rowOff>
    </xdr:from>
    <xdr:to>
      <xdr:col>7</xdr:col>
      <xdr:colOff>390525</xdr:colOff>
      <xdr:row>7</xdr:row>
      <xdr:rowOff>133350</xdr:rowOff>
    </xdr:to>
    <xdr:grpSp>
      <xdr:nvGrpSpPr>
        <xdr:cNvPr id="1" name="Group 70"/>
        <xdr:cNvGrpSpPr>
          <a:grpSpLocks/>
        </xdr:cNvGrpSpPr>
      </xdr:nvGrpSpPr>
      <xdr:grpSpPr>
        <a:xfrm>
          <a:off x="3124200" y="447675"/>
          <a:ext cx="1943100" cy="1200150"/>
          <a:chOff x="207" y="104"/>
          <a:chExt cx="280" cy="188"/>
        </a:xfrm>
        <a:solidFill>
          <a:srgbClr val="FFFFFF"/>
        </a:solidFill>
      </xdr:grpSpPr>
      <xdr:sp>
        <xdr:nvSpPr>
          <xdr:cNvPr id="2" name="Arc 1"/>
          <xdr:cNvSpPr>
            <a:spLocks noChangeAspect="1"/>
          </xdr:cNvSpPr>
        </xdr:nvSpPr>
        <xdr:spPr>
          <a:xfrm>
            <a:off x="243" y="105"/>
            <a:ext cx="226" cy="159"/>
          </a:xfrm>
          <a:custGeom>
            <a:pathLst>
              <a:path fill="none" h="12844" w="21600">
                <a:moveTo>
                  <a:pt x="17366" y="0"/>
                </a:moveTo>
                <a:cubicBezTo>
                  <a:pt x="20116" y="3718"/>
                  <a:pt x="21600" y="8219"/>
                  <a:pt x="21600" y="12844"/>
                </a:cubicBezTo>
              </a:path>
              <a:path stroke="0" h="12844" w="21600">
                <a:moveTo>
                  <a:pt x="17366" y="0"/>
                </a:moveTo>
                <a:cubicBezTo>
                  <a:pt x="20116" y="3718"/>
                  <a:pt x="21600" y="8219"/>
                  <a:pt x="21600" y="12844"/>
                </a:cubicBezTo>
                <a:lnTo>
                  <a:pt x="0" y="12844"/>
                </a:lnTo>
                <a:lnTo>
                  <a:pt x="17366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2"/>
          <xdr:cNvSpPr>
            <a:spLocks noChangeAspect="1"/>
          </xdr:cNvSpPr>
        </xdr:nvSpPr>
        <xdr:spPr>
          <a:xfrm flipH="1">
            <a:off x="207" y="104"/>
            <a:ext cx="261" cy="158"/>
          </a:xfrm>
          <a:custGeom>
            <a:pathLst>
              <a:path h="158" w="256">
                <a:moveTo>
                  <a:pt x="0" y="158"/>
                </a:moveTo>
                <a:lnTo>
                  <a:pt x="256" y="158"/>
                </a:lnTo>
                <a:lnTo>
                  <a:pt x="4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 noChangeAspect="1"/>
          </xdr:cNvSpPr>
        </xdr:nvSpPr>
        <xdr:spPr>
          <a:xfrm>
            <a:off x="424" y="106"/>
            <a:ext cx="45" cy="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476250</xdr:colOff>
      <xdr:row>7</xdr:row>
      <xdr:rowOff>180975</xdr:rowOff>
    </xdr:from>
    <xdr:to>
      <xdr:col>7</xdr:col>
      <xdr:colOff>238125</xdr:colOff>
      <xdr:row>8</xdr:row>
      <xdr:rowOff>114300</xdr:rowOff>
    </xdr:to>
    <xdr:sp>
      <xdr:nvSpPr>
        <xdr:cNvPr id="9" name="WordArt 68"/>
        <xdr:cNvSpPr>
          <a:spLocks/>
        </xdr:cNvSpPr>
      </xdr:nvSpPr>
      <xdr:spPr>
        <a:xfrm>
          <a:off x="3228975" y="1695450"/>
          <a:ext cx="1685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Ｈ＝２Ｒｓｉｎ（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θ/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２）</a:t>
          </a:r>
        </a:p>
      </xdr:txBody>
    </xdr:sp>
    <xdr:clientData/>
  </xdr:twoCellAnchor>
  <xdr:twoCellAnchor editAs="absolute">
    <xdr:from>
      <xdr:col>5</xdr:col>
      <xdr:colOff>219075</xdr:colOff>
      <xdr:row>9</xdr:row>
      <xdr:rowOff>161925</xdr:rowOff>
    </xdr:from>
    <xdr:to>
      <xdr:col>6</xdr:col>
      <xdr:colOff>495300</xdr:colOff>
      <xdr:row>11</xdr:row>
      <xdr:rowOff>57150</xdr:rowOff>
    </xdr:to>
    <xdr:sp>
      <xdr:nvSpPr>
        <xdr:cNvPr id="10" name="WordArt 71"/>
        <xdr:cNvSpPr>
          <a:spLocks/>
        </xdr:cNvSpPr>
      </xdr:nvSpPr>
      <xdr:spPr>
        <a:xfrm>
          <a:off x="3638550" y="215265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θ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 editAs="absolute">
    <xdr:from>
      <xdr:col>8</xdr:col>
      <xdr:colOff>419100</xdr:colOff>
      <xdr:row>0</xdr:row>
      <xdr:rowOff>123825</xdr:rowOff>
    </xdr:from>
    <xdr:to>
      <xdr:col>12</xdr:col>
      <xdr:colOff>638175</xdr:colOff>
      <xdr:row>10</xdr:row>
      <xdr:rowOff>161925</xdr:rowOff>
    </xdr:to>
    <xdr:grpSp>
      <xdr:nvGrpSpPr>
        <xdr:cNvPr id="11" name="Group 75"/>
        <xdr:cNvGrpSpPr>
          <a:grpSpLocks noChangeAspect="1"/>
        </xdr:cNvGrpSpPr>
      </xdr:nvGrpSpPr>
      <xdr:grpSpPr>
        <a:xfrm>
          <a:off x="5772150" y="123825"/>
          <a:ext cx="2286000" cy="2200275"/>
          <a:chOff x="879" y="40"/>
          <a:chExt cx="329" cy="342"/>
        </a:xfrm>
        <a:solidFill>
          <a:srgbClr val="FFFFFF"/>
        </a:solidFill>
      </xdr:grpSpPr>
      <xdr:sp>
        <xdr:nvSpPr>
          <xdr:cNvPr id="12" name="Arc 33"/>
          <xdr:cNvSpPr>
            <a:spLocks noChangeAspect="1"/>
          </xdr:cNvSpPr>
        </xdr:nvSpPr>
        <xdr:spPr>
          <a:xfrm>
            <a:off x="893" y="87"/>
            <a:ext cx="276" cy="275"/>
          </a:xfrm>
          <a:custGeom>
            <a:pathLst>
              <a:path fill="none" h="21600" w="21593">
                <a:moveTo>
                  <a:pt x="-1" y="0"/>
                </a:moveTo>
                <a:cubicBezTo>
                  <a:pt x="11715" y="0"/>
                  <a:pt x="21294" y="9338"/>
                  <a:pt x="21592" y="21050"/>
                </a:cubicBezTo>
              </a:path>
              <a:path stroke="0" h="21600" w="21593">
                <a:moveTo>
                  <a:pt x="-1" y="0"/>
                </a:moveTo>
                <a:cubicBezTo>
                  <a:pt x="11715" y="0"/>
                  <a:pt x="21294" y="9338"/>
                  <a:pt x="21592" y="2105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34"/>
          <xdr:cNvSpPr>
            <a:spLocks noChangeAspect="1"/>
          </xdr:cNvSpPr>
        </xdr:nvSpPr>
        <xdr:spPr>
          <a:xfrm>
            <a:off x="894" y="139"/>
            <a:ext cx="211" cy="21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35"/>
          <xdr:cNvSpPr>
            <a:spLocks noChangeAspect="1"/>
          </xdr:cNvSpPr>
        </xdr:nvSpPr>
        <xdr:spPr>
          <a:xfrm>
            <a:off x="896" y="161"/>
            <a:ext cx="183" cy="197"/>
          </a:xfrm>
          <a:custGeom>
            <a:pathLst>
              <a:path fill="none" h="21600" w="21593">
                <a:moveTo>
                  <a:pt x="-1" y="0"/>
                </a:moveTo>
                <a:cubicBezTo>
                  <a:pt x="11715" y="0"/>
                  <a:pt x="21294" y="9338"/>
                  <a:pt x="21592" y="21050"/>
                </a:cubicBezTo>
              </a:path>
              <a:path stroke="0" h="21600" w="21593">
                <a:moveTo>
                  <a:pt x="-1" y="0"/>
                </a:moveTo>
                <a:cubicBezTo>
                  <a:pt x="11715" y="0"/>
                  <a:pt x="21294" y="9338"/>
                  <a:pt x="21592" y="2105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36"/>
          <xdr:cNvSpPr>
            <a:spLocks noChangeAspect="1"/>
          </xdr:cNvSpPr>
        </xdr:nvSpPr>
        <xdr:spPr>
          <a:xfrm>
            <a:off x="879" y="336"/>
            <a:ext cx="37" cy="37"/>
          </a:xfrm>
          <a:prstGeom prst="star4">
            <a:avLst>
              <a:gd name="adj" fmla="val 0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37"/>
          <xdr:cNvSpPr>
            <a:spLocks noChangeAspect="1"/>
          </xdr:cNvSpPr>
        </xdr:nvSpPr>
        <xdr:spPr>
          <a:xfrm flipV="1">
            <a:off x="897" y="170"/>
            <a:ext cx="54" cy="1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8"/>
          <xdr:cNvSpPr>
            <a:spLocks noChangeAspect="1"/>
          </xdr:cNvSpPr>
        </xdr:nvSpPr>
        <xdr:spPr>
          <a:xfrm flipV="1">
            <a:off x="898" y="88"/>
            <a:ext cx="22" cy="2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41"/>
          <xdr:cNvSpPr>
            <a:spLocks noChangeAspect="1"/>
          </xdr:cNvSpPr>
        </xdr:nvSpPr>
        <xdr:spPr>
          <a:xfrm flipV="1">
            <a:off x="899" y="143"/>
            <a:ext cx="37" cy="2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48"/>
          <xdr:cNvSpPr>
            <a:spLocks noChangeAspect="1"/>
          </xdr:cNvSpPr>
        </xdr:nvSpPr>
        <xdr:spPr>
          <a:xfrm flipV="1">
            <a:off x="900" y="164"/>
            <a:ext cx="202" cy="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49"/>
          <xdr:cNvSpPr>
            <a:spLocks noChangeAspect="1"/>
          </xdr:cNvSpPr>
        </xdr:nvSpPr>
        <xdr:spPr>
          <a:xfrm flipV="1">
            <a:off x="899" y="334"/>
            <a:ext cx="281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0"/>
          <xdr:cNvSpPr>
            <a:spLocks noChangeAspect="1"/>
          </xdr:cNvSpPr>
        </xdr:nvSpPr>
        <xdr:spPr>
          <a:xfrm>
            <a:off x="1093" y="172"/>
            <a:ext cx="75" cy="162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51"/>
          <xdr:cNvSpPr>
            <a:spLocks noChangeAspect="1"/>
          </xdr:cNvSpPr>
        </xdr:nvSpPr>
        <xdr:spPr>
          <a:xfrm>
            <a:off x="1033" y="228"/>
            <a:ext cx="45" cy="11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rc 74"/>
          <xdr:cNvSpPr>
            <a:spLocks noChangeAspect="1"/>
          </xdr:cNvSpPr>
        </xdr:nvSpPr>
        <xdr:spPr>
          <a:xfrm>
            <a:off x="961" y="211"/>
            <a:ext cx="144" cy="154"/>
          </a:xfrm>
          <a:custGeom>
            <a:pathLst>
              <a:path fill="none" h="16844" w="21400">
                <a:moveTo>
                  <a:pt x="13521" y="-1"/>
                </a:moveTo>
                <a:cubicBezTo>
                  <a:pt x="17830" y="3458"/>
                  <a:pt x="20650" y="8438"/>
                  <a:pt x="21400" y="13912"/>
                </a:cubicBezTo>
              </a:path>
              <a:path stroke="0" h="16844" w="21400">
                <a:moveTo>
                  <a:pt x="13521" y="-1"/>
                </a:moveTo>
                <a:cubicBezTo>
                  <a:pt x="17830" y="3458"/>
                  <a:pt x="20650" y="8438"/>
                  <a:pt x="21400" y="13912"/>
                </a:cubicBezTo>
                <a:lnTo>
                  <a:pt x="0" y="16844"/>
                </a:lnTo>
                <a:lnTo>
                  <a:pt x="13521" y="-1"/>
                </a:lnTo>
                <a:close/>
              </a:path>
            </a:pathLst>
          </a:cu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1</xdr:row>
      <xdr:rowOff>114300</xdr:rowOff>
    </xdr:from>
    <xdr:to>
      <xdr:col>7</xdr:col>
      <xdr:colOff>638175</xdr:colOff>
      <xdr:row>11</xdr:row>
      <xdr:rowOff>114300</xdr:rowOff>
    </xdr:to>
    <xdr:sp>
      <xdr:nvSpPr>
        <xdr:cNvPr id="31" name="AutoShape 76"/>
        <xdr:cNvSpPr>
          <a:spLocks/>
        </xdr:cNvSpPr>
      </xdr:nvSpPr>
      <xdr:spPr>
        <a:xfrm>
          <a:off x="3048000" y="400050"/>
          <a:ext cx="2266950" cy="2047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30" zoomScaleNormal="130" zoomScalePageLayoutView="0" workbookViewId="0" topLeftCell="A1">
      <selection activeCell="M4" sqref="M4"/>
    </sheetView>
  </sheetViews>
  <sheetFormatPr defaultColWidth="8.75390625" defaultRowHeight="13.5"/>
  <cols>
    <col min="1" max="1" width="6.50390625" style="4" customWidth="1"/>
    <col min="2" max="2" width="11.00390625" style="4" customWidth="1"/>
    <col min="3" max="3" width="9.75390625" style="4" customWidth="1"/>
    <col min="4" max="4" width="8.875" style="4" customWidth="1"/>
    <col min="5" max="5" width="8.75390625" style="4" customWidth="1"/>
    <col min="6" max="6" width="7.875" style="4" customWidth="1"/>
    <col min="7" max="7" width="8.625" style="4" customWidth="1"/>
    <col min="8" max="8" width="8.875" style="4" customWidth="1"/>
    <col min="9" max="9" width="6.00390625" style="4" customWidth="1"/>
    <col min="10" max="10" width="7.50390625" style="4" customWidth="1"/>
    <col min="11" max="11" width="7.125" style="4" customWidth="1"/>
    <col min="12" max="12" width="6.50390625" style="4" customWidth="1"/>
    <col min="13" max="16384" width="8.75390625" style="4" customWidth="1"/>
  </cols>
  <sheetData>
    <row r="1" ht="22.5" customHeight="1">
      <c r="B1" s="5" t="s">
        <v>13</v>
      </c>
    </row>
    <row r="2" ht="13.5"/>
    <row r="3" ht="13.5"/>
    <row r="4" spans="2:3" ht="21" customHeight="1">
      <c r="B4" s="3">
        <v>120</v>
      </c>
      <c r="C4" s="4" t="s">
        <v>3</v>
      </c>
    </row>
    <row r="5" ht="13.5"/>
    <row r="6" spans="2:3" ht="21.75" customHeight="1">
      <c r="B6" s="3">
        <v>1.22</v>
      </c>
      <c r="C6" s="4" t="s">
        <v>5</v>
      </c>
    </row>
    <row r="7" ht="13.5">
      <c r="B7" s="6"/>
    </row>
    <row r="8" spans="1:6" ht="24" customHeight="1">
      <c r="A8" s="4">
        <f>IF(B8=1,0.3,0.2)</f>
        <v>0.3</v>
      </c>
      <c r="B8" s="3">
        <v>1</v>
      </c>
      <c r="C8" s="37" t="s">
        <v>4</v>
      </c>
      <c r="F8" s="6"/>
    </row>
    <row r="9" ht="13.5">
      <c r="A9" s="4">
        <f>A8-0.2</f>
        <v>0.09999999999999998</v>
      </c>
    </row>
    <row r="10" spans="1:4" ht="13.5">
      <c r="A10" s="7" t="s">
        <v>2</v>
      </c>
      <c r="B10" s="8">
        <v>3.1416</v>
      </c>
      <c r="C10" s="38" t="s">
        <v>17</v>
      </c>
      <c r="D10" s="39">
        <f>B6*B10</f>
        <v>3.8327519999999997</v>
      </c>
    </row>
    <row r="11" spans="1:5" ht="13.5">
      <c r="A11" s="7" t="s">
        <v>6</v>
      </c>
      <c r="B11" s="9">
        <f>ROUNDUP(120/B10,3)</f>
        <v>38.198</v>
      </c>
      <c r="E11" s="7"/>
    </row>
    <row r="12" spans="2:11" ht="14.25" thickBot="1">
      <c r="B12" s="7"/>
      <c r="C12" s="9"/>
      <c r="I12" s="16"/>
      <c r="J12" s="16"/>
      <c r="K12" s="16"/>
    </row>
    <row r="13" spans="1:12" ht="13.5">
      <c r="A13" s="23" t="s">
        <v>1</v>
      </c>
      <c r="B13" s="24" t="s">
        <v>0</v>
      </c>
      <c r="C13" s="25" t="s">
        <v>10</v>
      </c>
      <c r="D13" s="26" t="s">
        <v>7</v>
      </c>
      <c r="E13" s="26" t="s">
        <v>8</v>
      </c>
      <c r="F13" s="26" t="s">
        <v>9</v>
      </c>
      <c r="G13" s="27" t="s">
        <v>11</v>
      </c>
      <c r="H13" s="40" t="s">
        <v>12</v>
      </c>
      <c r="I13" s="44" t="s">
        <v>1</v>
      </c>
      <c r="J13" s="45" t="s">
        <v>18</v>
      </c>
      <c r="K13" s="46" t="s">
        <v>19</v>
      </c>
      <c r="L13" s="36"/>
    </row>
    <row r="14" spans="1:12" ht="13.5">
      <c r="A14" s="28">
        <v>1</v>
      </c>
      <c r="B14" s="10">
        <f>B11</f>
        <v>38.198</v>
      </c>
      <c r="C14" s="19">
        <v>5</v>
      </c>
      <c r="D14" s="11">
        <f>IF(C14="","",C14/B14)</f>
        <v>0.13089690559715167</v>
      </c>
      <c r="E14" s="12">
        <f>B14-0.3</f>
        <v>37.898</v>
      </c>
      <c r="F14" s="17">
        <f>E14+$B$6-0.05</f>
        <v>39.068000000000005</v>
      </c>
      <c r="G14" s="21">
        <f aca="true" t="shared" si="0" ref="G14:G22">2*E14*SIN(D14/2)</f>
        <v>4.957190138287783</v>
      </c>
      <c r="H14" s="41">
        <f>2*F14*SIN(D14/2)</f>
        <v>5.110230205357198</v>
      </c>
      <c r="I14" s="47">
        <v>1</v>
      </c>
      <c r="J14" s="48">
        <v>0</v>
      </c>
      <c r="K14" s="49">
        <f>ROUNDDOWN(J14*$B$10,3)</f>
        <v>0</v>
      </c>
      <c r="L14" s="16"/>
    </row>
    <row r="15" spans="1:12" ht="13.5">
      <c r="A15" s="28">
        <v>2</v>
      </c>
      <c r="B15" s="13">
        <f>B14+$B$6-A9</f>
        <v>39.318</v>
      </c>
      <c r="C15" s="20">
        <v>5</v>
      </c>
      <c r="D15" s="14">
        <f aca="true" t="shared" si="1" ref="D15:D22">IF(C15="","",C15/B15)</f>
        <v>0.12716821811892773</v>
      </c>
      <c r="E15" s="15">
        <f>B15-0.2</f>
        <v>39.117999999999995</v>
      </c>
      <c r="F15" s="18">
        <f aca="true" t="shared" si="2" ref="F15:F22">E15+$B$6-0.05</f>
        <v>40.288</v>
      </c>
      <c r="G15" s="22">
        <f t="shared" si="0"/>
        <v>4.971215055910337</v>
      </c>
      <c r="H15" s="42">
        <f aca="true" t="shared" si="3" ref="H15:H22">2*F15*SIN(D15/2)</f>
        <v>5.119901635372863</v>
      </c>
      <c r="I15" s="50">
        <v>2</v>
      </c>
      <c r="J15" s="51">
        <v>1.12</v>
      </c>
      <c r="K15" s="52">
        <f aca="true" t="shared" si="4" ref="K15:K22">ROUNDDOWN(J15*$B$10,3)</f>
        <v>3.518</v>
      </c>
      <c r="L15" s="16"/>
    </row>
    <row r="16" spans="1:12" ht="13.5">
      <c r="A16" s="28">
        <v>3</v>
      </c>
      <c r="B16" s="13">
        <f aca="true" t="shared" si="5" ref="B16:B22">B15+$B$6</f>
        <v>40.538</v>
      </c>
      <c r="C16" s="20">
        <v>5</v>
      </c>
      <c r="D16" s="14">
        <f t="shared" si="1"/>
        <v>0.1233410627065963</v>
      </c>
      <c r="E16" s="15">
        <f aca="true" t="shared" si="6" ref="E16:E22">B16-0.2</f>
        <v>40.337999999999994</v>
      </c>
      <c r="F16" s="18">
        <f t="shared" si="2"/>
        <v>41.507999999999996</v>
      </c>
      <c r="G16" s="22">
        <f t="shared" si="0"/>
        <v>4.972178645012198</v>
      </c>
      <c r="H16" s="42">
        <f t="shared" si="3"/>
        <v>5.116396231770696</v>
      </c>
      <c r="I16" s="50">
        <v>3</v>
      </c>
      <c r="J16" s="51">
        <f>J15+1.22</f>
        <v>2.34</v>
      </c>
      <c r="K16" s="52">
        <f t="shared" si="4"/>
        <v>7.351</v>
      </c>
      <c r="L16" s="16"/>
    </row>
    <row r="17" spans="1:12" ht="13.5">
      <c r="A17" s="28">
        <v>4</v>
      </c>
      <c r="B17" s="13">
        <f t="shared" si="5"/>
        <v>41.757999999999996</v>
      </c>
      <c r="C17" s="20">
        <v>5</v>
      </c>
      <c r="D17" s="14">
        <f t="shared" si="1"/>
        <v>0.11973753532257293</v>
      </c>
      <c r="E17" s="15">
        <f t="shared" si="6"/>
        <v>41.55799999999999</v>
      </c>
      <c r="F17" s="18">
        <f t="shared" si="2"/>
        <v>42.727999999999994</v>
      </c>
      <c r="G17" s="22">
        <f t="shared" si="0"/>
        <v>4.973080440218855</v>
      </c>
      <c r="H17" s="42">
        <f t="shared" si="3"/>
        <v>5.1130896830855965</v>
      </c>
      <c r="I17" s="50">
        <v>4</v>
      </c>
      <c r="J17" s="51">
        <f aca="true" t="shared" si="7" ref="J17:J22">J16+1.22</f>
        <v>3.5599999999999996</v>
      </c>
      <c r="K17" s="52">
        <f t="shared" si="4"/>
        <v>11.184</v>
      </c>
      <c r="L17" s="16"/>
    </row>
    <row r="18" spans="1:12" ht="13.5">
      <c r="A18" s="28">
        <v>5</v>
      </c>
      <c r="B18" s="13">
        <f t="shared" si="5"/>
        <v>42.977999999999994</v>
      </c>
      <c r="C18" s="20">
        <v>5</v>
      </c>
      <c r="D18" s="14">
        <f t="shared" si="1"/>
        <v>0.11633859183768441</v>
      </c>
      <c r="E18" s="15">
        <f t="shared" si="6"/>
        <v>42.77799999999999</v>
      </c>
      <c r="F18" s="18">
        <f t="shared" si="2"/>
        <v>43.94799999999999</v>
      </c>
      <c r="G18" s="22">
        <f t="shared" si="0"/>
        <v>4.973926155636341</v>
      </c>
      <c r="H18" s="42">
        <f t="shared" si="3"/>
        <v>5.109965559116974</v>
      </c>
      <c r="I18" s="50">
        <v>5</v>
      </c>
      <c r="J18" s="51">
        <f t="shared" si="7"/>
        <v>4.779999999999999</v>
      </c>
      <c r="K18" s="52">
        <f t="shared" si="4"/>
        <v>15.016</v>
      </c>
      <c r="L18" s="16"/>
    </row>
    <row r="19" spans="1:12" ht="13.5">
      <c r="A19" s="28">
        <v>6</v>
      </c>
      <c r="B19" s="13">
        <f t="shared" si="5"/>
        <v>44.19799999999999</v>
      </c>
      <c r="C19" s="20">
        <v>5</v>
      </c>
      <c r="D19" s="14">
        <f t="shared" si="1"/>
        <v>0.11312729082763928</v>
      </c>
      <c r="E19" s="15">
        <f t="shared" si="6"/>
        <v>43.99799999999999</v>
      </c>
      <c r="F19" s="18">
        <f t="shared" si="2"/>
        <v>45.16799999999999</v>
      </c>
      <c r="G19" s="22">
        <f t="shared" si="0"/>
        <v>4.974720826227489</v>
      </c>
      <c r="H19" s="42">
        <f t="shared" si="3"/>
        <v>5.107009188577735</v>
      </c>
      <c r="I19" s="50">
        <v>6</v>
      </c>
      <c r="J19" s="51">
        <f t="shared" si="7"/>
        <v>5.999999999999999</v>
      </c>
      <c r="K19" s="52">
        <f t="shared" si="4"/>
        <v>18.849</v>
      </c>
      <c r="L19" s="16"/>
    </row>
    <row r="20" spans="1:12" ht="13.5">
      <c r="A20" s="28">
        <v>7</v>
      </c>
      <c r="B20" s="13">
        <f t="shared" si="5"/>
        <v>45.41799999999999</v>
      </c>
      <c r="C20" s="20">
        <v>5</v>
      </c>
      <c r="D20" s="14">
        <f t="shared" si="1"/>
        <v>0.11008851116297505</v>
      </c>
      <c r="E20" s="15">
        <f t="shared" si="6"/>
        <v>45.21799999999999</v>
      </c>
      <c r="F20" s="18">
        <f t="shared" si="2"/>
        <v>46.38799999999999</v>
      </c>
      <c r="G20" s="22">
        <f t="shared" si="0"/>
        <v>4.975468905295996</v>
      </c>
      <c r="H20" s="42">
        <f t="shared" si="3"/>
        <v>5.104207430201925</v>
      </c>
      <c r="I20" s="50">
        <v>7</v>
      </c>
      <c r="J20" s="51">
        <f t="shared" si="7"/>
        <v>7.219999999999999</v>
      </c>
      <c r="K20" s="52">
        <f t="shared" si="4"/>
        <v>22.682</v>
      </c>
      <c r="L20" s="16"/>
    </row>
    <row r="21" spans="1:12" ht="13.5">
      <c r="A21" s="28">
        <v>8</v>
      </c>
      <c r="B21" s="13">
        <f t="shared" si="5"/>
        <v>46.63799999999999</v>
      </c>
      <c r="C21" s="20">
        <v>5</v>
      </c>
      <c r="D21" s="14">
        <f t="shared" si="1"/>
        <v>0.10720871392426778</v>
      </c>
      <c r="E21" s="15">
        <f t="shared" si="6"/>
        <v>46.43799999999999</v>
      </c>
      <c r="F21" s="18">
        <f t="shared" si="2"/>
        <v>47.60799999999999</v>
      </c>
      <c r="G21" s="22">
        <f t="shared" si="0"/>
        <v>4.976174345717025</v>
      </c>
      <c r="H21" s="42">
        <f t="shared" si="3"/>
        <v>5.101548478635948</v>
      </c>
      <c r="I21" s="50">
        <v>8</v>
      </c>
      <c r="J21" s="51">
        <f t="shared" si="7"/>
        <v>8.44</v>
      </c>
      <c r="K21" s="52">
        <f t="shared" si="4"/>
        <v>26.515</v>
      </c>
      <c r="L21" s="16"/>
    </row>
    <row r="22" spans="1:12" ht="14.25" thickBot="1">
      <c r="A22" s="29">
        <v>9</v>
      </c>
      <c r="B22" s="30">
        <f t="shared" si="5"/>
        <v>47.85799999999999</v>
      </c>
      <c r="C22" s="31">
        <v>5</v>
      </c>
      <c r="D22" s="32">
        <f t="shared" si="1"/>
        <v>0.10447574073300182</v>
      </c>
      <c r="E22" s="33">
        <f t="shared" si="6"/>
        <v>47.65799999999999</v>
      </c>
      <c r="F22" s="34">
        <f t="shared" si="2"/>
        <v>48.82799999999999</v>
      </c>
      <c r="G22" s="35">
        <f t="shared" si="0"/>
        <v>4.976840667979463</v>
      </c>
      <c r="H22" s="43">
        <f t="shared" si="3"/>
        <v>5.099021699108255</v>
      </c>
      <c r="I22" s="53">
        <v>9</v>
      </c>
      <c r="J22" s="54">
        <f t="shared" si="7"/>
        <v>9.66</v>
      </c>
      <c r="K22" s="55">
        <f t="shared" si="4"/>
        <v>30.347</v>
      </c>
      <c r="L22" s="16"/>
    </row>
    <row r="23" spans="3:12" ht="13.5">
      <c r="C23" s="4" t="s">
        <v>20</v>
      </c>
      <c r="J23" s="2"/>
      <c r="K23" s="2"/>
      <c r="L23" s="16"/>
    </row>
    <row r="24" spans="10:12" ht="13.5">
      <c r="J24" s="2"/>
      <c r="K24" s="2"/>
      <c r="L24" s="16"/>
    </row>
    <row r="25" spans="10:12" ht="13.5">
      <c r="J25" s="2"/>
      <c r="K25" s="2"/>
      <c r="L25" s="16"/>
    </row>
    <row r="26" spans="10:12" ht="13.5">
      <c r="J26" s="2"/>
      <c r="K26" s="2"/>
      <c r="L26" s="16"/>
    </row>
    <row r="27" spans="10:12" ht="13.5">
      <c r="J27" s="2"/>
      <c r="K27" s="2"/>
      <c r="L27" s="16"/>
    </row>
    <row r="28" spans="10:12" ht="13.5">
      <c r="J28" s="2"/>
      <c r="K28" s="2"/>
      <c r="L28" s="16"/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="130" zoomScaleNormal="130" zoomScalePageLayoutView="0" workbookViewId="0" topLeftCell="A1">
      <selection activeCell="E10" sqref="E10"/>
    </sheetView>
  </sheetViews>
  <sheetFormatPr defaultColWidth="9.00390625" defaultRowHeight="13.5"/>
  <cols>
    <col min="1" max="1" width="8.75390625" style="1" customWidth="1"/>
  </cols>
  <sheetData>
    <row r="2" ht="13.5">
      <c r="B2" t="s">
        <v>16</v>
      </c>
    </row>
    <row r="3" spans="1:2" ht="13.5">
      <c r="A3" s="1" t="s">
        <v>14</v>
      </c>
      <c r="B3">
        <v>0</v>
      </c>
    </row>
    <row r="4" spans="1:2" ht="13.5">
      <c r="A4" s="1">
        <v>1</v>
      </c>
      <c r="B4">
        <v>45</v>
      </c>
    </row>
    <row r="5" spans="1:2" ht="13.5">
      <c r="A5" s="1">
        <v>2</v>
      </c>
      <c r="B5">
        <f>B4+35</f>
        <v>80</v>
      </c>
    </row>
    <row r="6" spans="1:5" ht="13.5">
      <c r="A6" s="1">
        <v>3</v>
      </c>
      <c r="B6">
        <f aca="true" t="shared" si="0" ref="B6:B11">B5+35</f>
        <v>115</v>
      </c>
      <c r="E6">
        <f>120/3.1416</f>
        <v>38.19709702062643</v>
      </c>
    </row>
    <row r="7" spans="1:2" ht="13.5">
      <c r="A7" s="1">
        <v>4</v>
      </c>
      <c r="B7">
        <f t="shared" si="0"/>
        <v>150</v>
      </c>
    </row>
    <row r="8" spans="1:2" ht="13.5">
      <c r="A8" s="1">
        <v>5</v>
      </c>
      <c r="B8">
        <f t="shared" si="0"/>
        <v>185</v>
      </c>
    </row>
    <row r="9" spans="1:2" ht="13.5">
      <c r="A9" s="1">
        <v>6</v>
      </c>
      <c r="B9">
        <f t="shared" si="0"/>
        <v>220</v>
      </c>
    </row>
    <row r="10" spans="1:2" ht="13.5">
      <c r="A10" s="1">
        <v>7</v>
      </c>
      <c r="B10">
        <f t="shared" si="0"/>
        <v>255</v>
      </c>
    </row>
    <row r="11" spans="1:2" ht="13.5">
      <c r="A11" s="1">
        <v>8</v>
      </c>
      <c r="B11">
        <f t="shared" si="0"/>
        <v>290</v>
      </c>
    </row>
    <row r="12" spans="1:2" ht="13.5">
      <c r="A12" s="1" t="s">
        <v>15</v>
      </c>
      <c r="B12">
        <v>300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yaoriku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kameo</dc:creator>
  <cp:keywords/>
  <dc:description/>
  <cp:lastModifiedBy>admioaaa</cp:lastModifiedBy>
  <cp:lastPrinted>2018-05-16T07:14:22Z</cp:lastPrinted>
  <dcterms:created xsi:type="dcterms:W3CDTF">2015-07-07T07:47:39Z</dcterms:created>
  <dcterms:modified xsi:type="dcterms:W3CDTF">2018-05-16T07:17:01Z</dcterms:modified>
  <cp:category/>
  <cp:version/>
  <cp:contentType/>
  <cp:contentStatus/>
</cp:coreProperties>
</file>